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OJEKCE\HAVLÍČEK\2025\AL INVEST BRIDLICNA - SKLADOVA HALA\ROZPOCTY OD LS\"/>
    </mc:Choice>
  </mc:AlternateContent>
  <xr:revisionPtr revIDLastSave="0" documentId="13_ncr:1_{F8B8FA62-3D9A-47E0-B6C5-9348C3D32A49}" xr6:coauthVersionLast="47" xr6:coauthVersionMax="47" xr10:uidLastSave="{00000000-0000-0000-0000-000000000000}"/>
  <bookViews>
    <workbookView xWindow="4785" yWindow="165" windowWidth="20775" windowHeight="149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2 D.2.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'D.2 D.2.2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'D.2 D.2.2 Pol'!$A$1:$Y$79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I42" i="1" s="1"/>
  <c r="F42" i="1"/>
  <c r="G41" i="1"/>
  <c r="F41" i="1"/>
  <c r="G39" i="1"/>
  <c r="F39" i="1"/>
  <c r="G78" i="12"/>
  <c r="BA76" i="12"/>
  <c r="BA72" i="12"/>
  <c r="BA38" i="12"/>
  <c r="BA23" i="12"/>
  <c r="BA17" i="12"/>
  <c r="BA15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3" i="12"/>
  <c r="M43" i="12" s="1"/>
  <c r="I43" i="12"/>
  <c r="I42" i="12" s="1"/>
  <c r="K43" i="12"/>
  <c r="O43" i="12"/>
  <c r="O42" i="12" s="1"/>
  <c r="Q43" i="12"/>
  <c r="Q42" i="12" s="1"/>
  <c r="V43" i="12"/>
  <c r="G45" i="12"/>
  <c r="M45" i="12" s="1"/>
  <c r="I45" i="12"/>
  <c r="K45" i="12"/>
  <c r="K42" i="12" s="1"/>
  <c r="O45" i="12"/>
  <c r="Q45" i="12"/>
  <c r="V45" i="12"/>
  <c r="V42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3" i="12"/>
  <c r="K63" i="12"/>
  <c r="O63" i="12"/>
  <c r="G64" i="12"/>
  <c r="M64" i="12" s="1"/>
  <c r="M63" i="12" s="1"/>
  <c r="I64" i="12"/>
  <c r="I63" i="12" s="1"/>
  <c r="K64" i="12"/>
  <c r="O64" i="12"/>
  <c r="Q64" i="12"/>
  <c r="Q63" i="12" s="1"/>
  <c r="V64" i="12"/>
  <c r="V63" i="12" s="1"/>
  <c r="G66" i="12"/>
  <c r="I66" i="12"/>
  <c r="K66" i="12"/>
  <c r="O66" i="12"/>
  <c r="Q66" i="12"/>
  <c r="V66" i="12"/>
  <c r="G67" i="12"/>
  <c r="I67" i="12"/>
  <c r="K67" i="12"/>
  <c r="M67" i="12"/>
  <c r="M66" i="12" s="1"/>
  <c r="O67" i="12"/>
  <c r="Q67" i="12"/>
  <c r="V67" i="12"/>
  <c r="G70" i="12"/>
  <c r="K70" i="12"/>
  <c r="O70" i="12"/>
  <c r="V70" i="12"/>
  <c r="G71" i="12"/>
  <c r="M71" i="12" s="1"/>
  <c r="M70" i="12" s="1"/>
  <c r="I71" i="12"/>
  <c r="I70" i="12" s="1"/>
  <c r="K71" i="12"/>
  <c r="O71" i="12"/>
  <c r="Q71" i="12"/>
  <c r="Q70" i="12" s="1"/>
  <c r="V71" i="12"/>
  <c r="I73" i="12"/>
  <c r="K73" i="12"/>
  <c r="Q73" i="12"/>
  <c r="V73" i="12"/>
  <c r="G74" i="12"/>
  <c r="I74" i="12"/>
  <c r="K74" i="12"/>
  <c r="M74" i="12"/>
  <c r="O74" i="12"/>
  <c r="Q74" i="12"/>
  <c r="V74" i="12"/>
  <c r="G75" i="12"/>
  <c r="G73" i="12" s="1"/>
  <c r="I75" i="12"/>
  <c r="K75" i="12"/>
  <c r="O75" i="12"/>
  <c r="O73" i="12" s="1"/>
  <c r="Q75" i="12"/>
  <c r="V75" i="12"/>
  <c r="AE78" i="12"/>
  <c r="AF78" i="12"/>
  <c r="I20" i="1"/>
  <c r="I19" i="1"/>
  <c r="I18" i="1"/>
  <c r="I17" i="1"/>
  <c r="I59" i="1"/>
  <c r="J57" i="1" s="1"/>
  <c r="G25" i="1"/>
  <c r="A25" i="1" s="1"/>
  <c r="A26" i="1" s="1"/>
  <c r="F43" i="1"/>
  <c r="G43" i="1"/>
  <c r="H42" i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8" i="1" l="1"/>
  <c r="I16" i="1"/>
  <c r="I21" i="1" s="1"/>
  <c r="J56" i="1"/>
  <c r="J54" i="1"/>
  <c r="J53" i="1"/>
  <c r="J55" i="1"/>
  <c r="G26" i="1"/>
  <c r="G28" i="1"/>
  <c r="G23" i="1"/>
  <c r="M8" i="12"/>
  <c r="M42" i="12"/>
  <c r="M73" i="12"/>
  <c r="M75" i="12"/>
  <c r="G42" i="12"/>
  <c r="G8" i="12"/>
  <c r="I39" i="1"/>
  <c r="I43" i="1" s="1"/>
  <c r="J59" i="1" l="1"/>
  <c r="A23" i="1"/>
  <c r="J41" i="1"/>
  <c r="J39" i="1"/>
  <c r="J43" i="1" s="1"/>
  <c r="J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EB9C0EB7-ABCA-470B-9182-C44FA0C5EE6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A9B95F9-B78E-46A8-83B4-B199259AA2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<sst xmlns="http://schemas.openxmlformats.org/spreadsheetml/2006/main" count="483" uniqueCount="228">
  <si>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</si>
  <si>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</si>
  <si>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</si>
  <si>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</si>
  <si>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</si>
  <si>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</si>
  <si>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</si>
  <si>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</si>
  <si>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</si>
  <si>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</si>
  <si>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</si>
  <si>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</si>
  <si>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</si>
  <si>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</si>
  <si>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</si>
  <si>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</si>
  <si>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</si>
  <si>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</si>
  <si>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</si>
  <si>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</si>
  <si>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</si>
  <si>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</si>
  <si>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</si>
  <si>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</si>
  <si>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</si>
  <si>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</si>
  <si>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</si>
  <si>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</si>
  <si>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</si>
  <si>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</si>
  <si>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</si>
  <si>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</si>
  <si>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</si>
  <si>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</si>
  <si>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</si>
  <si>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</si>
  <si>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</si>
  <si>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</si>
  <si>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</si>
  <si>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</si>
  <si>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</si>
  <si>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</si>
  <si>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</si>
  <si>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D.2.2</t>
  </si>
  <si>
    <t>Areálová splašková kanalizace</t>
  </si>
  <si>
    <t>D.2</t>
  </si>
  <si>
    <t>Dokumentace technických a technologických zařízení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</si>
  <si>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</si>
  <si>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</si>
  <si>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</si>
  <si>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</si>
  <si>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</si>
  <si>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</si>
  <si>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</si>
  <si>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</si>
  <si>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</si>
  <si>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</si>
  <si>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</si>
  <si>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</si>
  <si>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</si>
  <si>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</si>
  <si>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</si>
  <si>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</si>
  <si>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</si>
  <si>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</si>
  <si>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</si>
  <si>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</si>
  <si>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D.2 - Dokumentace technických a technologických zařízení</t>
  </si>
  <si>
    <t>#POPR</t>
  </si>
  <si>
    <t>Popis rozpočtu: D.2.2 - Areálová splašková kanalizace</t>
  </si>
  <si>
    <t>Rekapitulace dílů</t>
  </si>
  <si>
    <t>Typ dílu</t>
  </si>
  <si>
    <t>1</t>
  </si>
  <si>
    <t>Zemní práce</t>
  </si>
  <si>
    <t>8</t>
  </si>
  <si>
    <t>Trubní vedení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</si>
  <si>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</si>
  <si>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</si>
  <si>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</si>
  <si>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</si>
  <si>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</si>
  <si>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</si>
  <si>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</si>
  <si>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</si>
  <si>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</si>
  <si>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</si>
  <si>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</si>
  <si>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</si>
  <si>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</si>
  <si>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</si>
  <si>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</si>
  <si>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</si>
  <si>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</si>
  <si>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</si>
  <si>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</si>
  <si>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</si>
  <si>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</si>
  <si>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</si>
  <si>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</si>
  <si>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</si>
  <si>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</si>
  <si>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</si>
  <si>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</si>
  <si>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</si>
  <si>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</si>
  <si>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</si>
  <si>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</si>
  <si>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</si>
  <si>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</si>
  <si>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</si>
  <si>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</si>
  <si>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115101202R00</t>
  </si>
  <si>
    <t>Čerpání vody na dopravní výšku do 10 m s uvažovaným průměrným přítokem přes 500 do 1 000 l/min</t>
  </si>
  <si>
    <t>h</t>
  </si>
  <si>
    <t>800-1</t>
  </si>
  <si>
    <t>RTS 25/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</si>
  <si>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</si>
  <si>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</si>
  <si>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</si>
  <si>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</si>
  <si>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</si>
  <si>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115101302R00</t>
  </si>
  <si>
    <t>Pohotovost záložní čerpací soupravy na dopravní výšku do 10 m s uvažovaným průměrným přítokem přes 500 do 1 000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</si>
  <si>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</si>
  <si>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</si>
  <si>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132201214R00</t>
  </si>
  <si>
    <t xml:space="preserve">Hloubení rýh šířky přes 60 do 200 cm nad 10000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</si>
  <si>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</si>
  <si>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</si>
  <si>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(Pozn.: odstranění stáv. zpevněné plochy vč. nové zpevněné plochy je dodávkou PD Stavby - komunikací,  výkop v nezpevněné ploše - výšku upraveného terénu koordinovat s PD Stavby a komunikací)</t>
  </si>
  <si>
    <t>POP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</si>
  <si>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</si>
  <si>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</si>
  <si>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</si>
  <si>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</si>
  <si>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</si>
  <si>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</si>
  <si>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</si>
  <si>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</si>
  <si>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</si>
  <si>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</si>
  <si>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</si>
  <si>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</si>
  <si>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</si>
  <si>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</si>
  <si>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</si>
  <si>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</si>
  <si>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 do 1 000 m</t>
  </si>
  <si>
    <t>162701109R00</t>
  </si>
  <si>
    <t>Vodorovné přemístění výkopku příplatek k ceně za každých dalších i započatých 1 000 m přes 10 000 m z horniny 1 až 4</t>
  </si>
  <si>
    <t>celkem 20km : 19*6</t>
  </si>
  <si>
    <t>VV</t>
  </si>
  <si>
    <t>167101101R00</t>
  </si>
  <si>
    <t>Nakládání, skládání, překládání neulehlého výkopku nakládání výkopku do 100 m3, z horniny 1 až 4</t>
  </si>
  <si>
    <t>6+13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</si>
  <si>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</si>
  <si>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</si>
  <si>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</si>
  <si>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</si>
  <si>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13-6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</si>
  <si>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</si>
  <si>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</si>
  <si>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</si>
  <si>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5*0,8*1,5</t>
  </si>
  <si>
    <t>979999973R00</t>
  </si>
  <si>
    <t>Poplatek za skládku za uložení, zemina a kamení,  , skupina 17 05 04 z Katalogu odpadů</t>
  </si>
  <si>
    <t>t</t>
  </si>
  <si>
    <t>801-3</t>
  </si>
  <si>
    <t>6*1,6</t>
  </si>
  <si>
    <t>892571111R00</t>
  </si>
  <si>
    <t>Zkoušky těsnosti kanalizačního potrubí zkouška těsnosti kanalizačního potrubí vodou do DN 200 mm</t>
  </si>
  <si>
    <t>m</t>
  </si>
  <si>
    <t>827-1</t>
  </si>
  <si>
    <t>vodou nebo vzduchem,</t>
  </si>
  <si>
    <t>892573111R00</t>
  </si>
  <si>
    <t>Zkoušky těsnosti kanalizačního potrubí zabezpečení konců kanalizačního potrubí při tlakových zkouškách vodou do DN 200 mm</t>
  </si>
  <si>
    <t>úsek</t>
  </si>
  <si>
    <t>899711122R00</t>
  </si>
  <si>
    <t>Výstražné fólie výstražná fólie pro kanalizaci, šířka 30 cm</t>
  </si>
  <si>
    <t>721176224R00</t>
  </si>
  <si>
    <t>Potrubí KG svodné (ležaté) v zemi vnější průměr D 160 mm, tloušťka stěny 4,0 mm, DN 150</t>
  </si>
  <si>
    <t>800-721</t>
  </si>
  <si>
    <t>Indiv</t>
  </si>
  <si>
    <t>včetně tvarovek, objímek. Bez zednických výpomocí.</t>
  </si>
  <si>
    <t>Potrubí včetně tvarovek. Bez zednických výpomocí.</t>
  </si>
  <si>
    <t>SN8</t>
  </si>
  <si>
    <t>893231131V</t>
  </si>
  <si>
    <t>Revizní plastová šachta RŠs1 DN600</t>
  </si>
  <si>
    <t xml:space="preserve">ks    </t>
  </si>
  <si>
    <t>Vlastní</t>
  </si>
  <si>
    <t>Začátek provozního součtu</t>
  </si>
  <si>
    <t xml:space="preserve">  Litinový poklop 600/B125 : 1</t>
  </si>
  <si>
    <t>Konec provozního součtu</t>
  </si>
  <si>
    <t>893231142V</t>
  </si>
  <si>
    <t>Napojení nové splaškové kanalizace na stávající revizní šachtu Šs1 - přesný způsob a hloubka</t>
  </si>
  <si>
    <t xml:space="preserve"> napojení se určí po odkrytí šachty</t>
  </si>
  <si>
    <t>899711132V</t>
  </si>
  <si>
    <t>Segmentové těsnění pro svodné potrubí DN/OD 160 do prostupu D200 mm</t>
  </si>
  <si>
    <t>970041200R00</t>
  </si>
  <si>
    <t>Jádrové vrtání, kruhové prostupy v prostém betonu jádrové vrtání , do D 200 mm</t>
  </si>
  <si>
    <t>Vrtání prostupu D200 mm do revizní šachty Šs1 pro nové svodné potrubí splaškové kanalizace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</si>
  <si>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</si>
  <si>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</si>
  <si>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</si>
  <si>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</si>
  <si>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</si>
  <si>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</si>
  <si>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</si>
  <si>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</si>
  <si>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</si>
  <si>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</si>
  <si>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</si>
  <si>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</si>
  <si>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101</t>
  </si>
  <si>
    <t>Nákladní automobilová doprava</t>
  </si>
  <si>
    <t>Kč</t>
  </si>
  <si>
    <t>OPN</t>
  </si>
  <si>
    <t>POL13_0</t>
  </si>
  <si>
    <t>005112141R</t>
  </si>
  <si>
    <t>Geodetické měření skutečného provedení stavby</t>
  </si>
  <si>
    <t>Náplň činnosti: technická zpráva, geodetické zaměření objektů stavby v rozsahu a přesnosti dle předpisů investora nebo budoucího správce těchto objektů.</t>
  </si>
  <si>
    <t>SUM</t>
  </si>
  <si>
    <t>END</t>
  </si>
  <si>
    <t>ALFAGEN-Technologická příprava vsázky</t>
  </si>
  <si>
    <t>Popis stavby: 01/2026 - ALFAGEN-Technologická příprava vsázky</t>
  </si>
  <si>
    <t xml:space="preserve">  Teleskop D600 : 1</t>
  </si>
  <si>
    <t xml:space="preserve">  Kogurovaná šachtová roura D600, L= 1000 mm, (délka řezu L= 700 mm, přesná délka  se určí na místě dle výšky upraveného terénu - koordinovat se stavbou a PD zpevněných ploch) : 1</t>
  </si>
  <si>
    <t xml:space="preserve">  Šachtové dno D600, KG DN/OD 160 - přímé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</si>
</sst>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Qc1BQa677A+0UgnH3JjD8m3wntErsKThrDyKb5QiE40ofB1QNZBs4QvRDw309XNX44iYrDfkEthe3MPFWybN9g==" saltValue="pztSX5mPh5MdlEpDU5Eqn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H33" sqref="G33:H3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6" t="s">
        <v>22</v>
      </c>
      <c r="C2" s="77"/>
      <c r="D2" s="78" t="s">
        <v>49</v>
      </c>
      <c r="E2" s="237" t="s">
        <v>223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 x14ac:dyDescent="0.2">
      <c r="A4" s="73">
        <v>3008</v>
      </c>
      <c r="B4" s="81" t="s">
        <v>48</v>
      </c>
      <c r="C4" s="82"/>
      <c r="D4" s="83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42</v>
      </c>
      <c r="D5" s="225" t="s">
        <v>50</v>
      </c>
      <c r="E5" s="226"/>
      <c r="F5" s="226"/>
      <c r="G5" s="226"/>
      <c r="H5" s="18" t="s">
        <v>40</v>
      </c>
      <c r="I5" s="84" t="s">
        <v>54</v>
      </c>
      <c r="J5" s="8"/>
    </row>
    <row r="6" spans="1:15" ht="15.75" customHeight="1" x14ac:dyDescent="0.2">
      <c r="A6" s="2"/>
      <c r="B6" s="28"/>
      <c r="C6" s="53"/>
      <c r="D6" s="227" t="s">
        <v>51</v>
      </c>
      <c r="E6" s="228"/>
      <c r="F6" s="228"/>
      <c r="G6" s="228"/>
      <c r="H6" s="18" t="s">
        <v>34</v>
      </c>
      <c r="I6" s="84" t="s">
        <v>55</v>
      </c>
      <c r="J6" s="8"/>
    </row>
    <row r="7" spans="1:15" ht="15.75" customHeight="1" x14ac:dyDescent="0.2">
      <c r="A7" s="2"/>
      <c r="B7" s="29"/>
      <c r="C7" s="54"/>
      <c r="D7" s="74" t="s">
        <v>53</v>
      </c>
      <c r="E7" s="229" t="s">
        <v>52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2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4"/>
      <c r="E11" s="244"/>
      <c r="F11" s="244"/>
      <c r="G11" s="244"/>
      <c r="H11" s="18" t="s">
        <v>40</v>
      </c>
      <c r="I11" s="86"/>
      <c r="J11" s="8"/>
    </row>
    <row r="12" spans="1:15" ht="15.75" customHeight="1" x14ac:dyDescent="0.2">
      <c r="A12" s="2"/>
      <c r="B12" s="28"/>
      <c r="C12" s="53"/>
      <c r="D12" s="219"/>
      <c r="E12" s="219"/>
      <c r="F12" s="219"/>
      <c r="G12" s="219"/>
      <c r="H12" s="18" t="s">
        <v>34</v>
      </c>
      <c r="I12" s="86"/>
      <c r="J12" s="8"/>
    </row>
    <row r="13" spans="1:15" ht="15.75" customHeight="1" x14ac:dyDescent="0.2">
      <c r="A13" s="2"/>
      <c r="B13" s="29"/>
      <c r="C13" s="54"/>
      <c r="D13" s="87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0" t="s">
        <v>24</v>
      </c>
      <c r="B16" s="38" t="s">
        <v>24</v>
      </c>
      <c r="C16" s="59"/>
      <c r="D16" s="60"/>
      <c r="E16" s="208"/>
      <c r="F16" s="209"/>
      <c r="G16" s="208"/>
      <c r="H16" s="209"/>
      <c r="I16" s="208">
        <f>SUMIF(F53:F58,A16,I53:I58)+SUMIF(F53:F58,"PSU",I53:I58)</f>
        <v>0</v>
      </c>
      <c r="J16" s="210"/>
    </row>
    <row r="17" spans="1:10" ht="23.25" customHeight="1" x14ac:dyDescent="0.2">
      <c r="A17" s="140" t="s">
        <v>25</v>
      </c>
      <c r="B17" s="38" t="s">
        <v>25</v>
      </c>
      <c r="C17" s="59"/>
      <c r="D17" s="60"/>
      <c r="E17" s="208"/>
      <c r="F17" s="209"/>
      <c r="G17" s="208"/>
      <c r="H17" s="209"/>
      <c r="I17" s="208">
        <f>SUMIF(F53:F58,A17,I53:I58)</f>
        <v>0</v>
      </c>
      <c r="J17" s="210"/>
    </row>
    <row r="18" spans="1:10" ht="23.25" customHeight="1" x14ac:dyDescent="0.2">
      <c r="A18" s="140" t="s">
        <v>26</v>
      </c>
      <c r="B18" s="38" t="s">
        <v>26</v>
      </c>
      <c r="C18" s="59"/>
      <c r="D18" s="60"/>
      <c r="E18" s="208"/>
      <c r="F18" s="209"/>
      <c r="G18" s="208"/>
      <c r="H18" s="209"/>
      <c r="I18" s="208">
        <f>SUMIF(F53:F58,A18,I53:I58)</f>
        <v>0</v>
      </c>
      <c r="J18" s="210"/>
    </row>
    <row r="19" spans="1:10" ht="23.25" customHeight="1" x14ac:dyDescent="0.2">
      <c r="A19" s="140" t="s">
        <v>80</v>
      </c>
      <c r="B19" s="38" t="s">
        <v>27</v>
      </c>
      <c r="C19" s="59"/>
      <c r="D19" s="60"/>
      <c r="E19" s="208"/>
      <c r="F19" s="209"/>
      <c r="G19" s="208"/>
      <c r="H19" s="209"/>
      <c r="I19" s="208">
        <f>SUMIF(F53:F58,A19,I53:I58)</f>
        <v>0</v>
      </c>
      <c r="J19" s="210"/>
    </row>
    <row r="20" spans="1:10" ht="23.25" customHeight="1" x14ac:dyDescent="0.2">
      <c r="A20" s="140" t="s">
        <v>81</v>
      </c>
      <c r="B20" s="38" t="s">
        <v>28</v>
      </c>
      <c r="C20" s="59"/>
      <c r="D20" s="60"/>
      <c r="E20" s="208"/>
      <c r="F20" s="209"/>
      <c r="G20" s="208"/>
      <c r="H20" s="209"/>
      <c r="I20" s="208">
        <f>SUMIF(F53:F58,A20,I53:I58)</f>
        <v>0</v>
      </c>
      <c r="J20" s="210"/>
    </row>
    <row r="21" spans="1:10" ht="23.25" customHeight="1" x14ac:dyDescent="0.2">
      <c r="A21" s="2"/>
      <c r="B21" s="48" t="s">
        <v>29</v>
      </c>
      <c r="C21" s="61"/>
      <c r="D21" s="62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4">
        <f>ZakladDPHSniVypocet+ZakladDPHZaklVypocet</f>
        <v>0</v>
      </c>
      <c r="H28" s="214"/>
      <c r="I28" s="21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3">
        <f>A27</f>
        <v>0</v>
      </c>
      <c r="H29" s="213"/>
      <c r="I29" s="213"/>
      <c r="J29" s="120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61</v>
      </c>
      <c r="C39" s="198"/>
      <c r="D39" s="198"/>
      <c r="E39" s="198"/>
      <c r="F39" s="100">
        <f>'D.2 D.2.2 Pol'!AE78</f>
        <v>0</v>
      </c>
      <c r="G39" s="101">
        <f>'D.2 D.2.2 Pol'!AF78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199" t="s">
        <v>62</v>
      </c>
      <c r="D40" s="199"/>
      <c r="E40" s="199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9" t="s">
        <v>46</v>
      </c>
      <c r="D41" s="199"/>
      <c r="E41" s="199"/>
      <c r="F41" s="105">
        <f>'D.2 D.2.2 Pol'!AE78</f>
        <v>0</v>
      </c>
      <c r="G41" s="106">
        <f>'D.2 D.2.2 Pol'!AF78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198" t="s">
        <v>44</v>
      </c>
      <c r="D42" s="198"/>
      <c r="E42" s="198"/>
      <c r="F42" s="109">
        <f>'D.2 D.2.2 Pol'!AE78</f>
        <v>0</v>
      </c>
      <c r="G42" s="102">
        <f>'D.2 D.2.2 Pol'!AF78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200" t="s">
        <v>63</v>
      </c>
      <c r="C43" s="201"/>
      <c r="D43" s="201"/>
      <c r="E43" s="202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65</v>
      </c>
      <c r="B45" t="s">
        <v>224</v>
      </c>
    </row>
    <row r="46" spans="1:10" x14ac:dyDescent="0.2">
      <c r="A46" t="s">
        <v>66</v>
      </c>
      <c r="B46" t="s">
        <v>67</v>
      </c>
    </row>
    <row r="47" spans="1:10" x14ac:dyDescent="0.2">
      <c r="A47" t="s">
        <v>68</v>
      </c>
      <c r="B47" t="s">
        <v>69</v>
      </c>
    </row>
    <row r="50" spans="1:10" ht="15.75" x14ac:dyDescent="0.25">
      <c r="B50" s="121" t="s">
        <v>70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72</v>
      </c>
      <c r="C53" s="196" t="s">
        <v>73</v>
      </c>
      <c r="D53" s="197"/>
      <c r="E53" s="197"/>
      <c r="F53" s="136" t="s">
        <v>24</v>
      </c>
      <c r="G53" s="137"/>
      <c r="H53" s="137"/>
      <c r="I53" s="137">
        <f>'D.2 D.2.2 Pol'!G8</f>
        <v>0</v>
      </c>
      <c r="J53" s="133" t="str">
        <f>IF(I59=0,"",I53/I59*100)</f>
        <v/>
      </c>
    </row>
    <row r="54" spans="1:10" ht="36.75" customHeight="1" x14ac:dyDescent="0.2">
      <c r="A54" s="124"/>
      <c r="B54" s="129" t="s">
        <v>74</v>
      </c>
      <c r="C54" s="196" t="s">
        <v>75</v>
      </c>
      <c r="D54" s="197"/>
      <c r="E54" s="197"/>
      <c r="F54" s="136" t="s">
        <v>24</v>
      </c>
      <c r="G54" s="137"/>
      <c r="H54" s="137"/>
      <c r="I54" s="137">
        <f>'D.2 D.2.2 Pol'!G42</f>
        <v>0</v>
      </c>
      <c r="J54" s="133" t="str">
        <f>IF(I59=0,"",I54/I59*100)</f>
        <v/>
      </c>
    </row>
    <row r="55" spans="1:10" ht="36.75" customHeight="1" x14ac:dyDescent="0.2">
      <c r="A55" s="124"/>
      <c r="B55" s="129" t="s">
        <v>76</v>
      </c>
      <c r="C55" s="196" t="s">
        <v>77</v>
      </c>
      <c r="D55" s="197"/>
      <c r="E55" s="197"/>
      <c r="F55" s="136" t="s">
        <v>24</v>
      </c>
      <c r="G55" s="137"/>
      <c r="H55" s="137"/>
      <c r="I55" s="137">
        <f>'D.2 D.2.2 Pol'!G63</f>
        <v>0</v>
      </c>
      <c r="J55" s="133" t="str">
        <f>IF(I59=0,"",I55/I59*100)</f>
        <v/>
      </c>
    </row>
    <row r="56" spans="1:10" ht="36.75" customHeight="1" x14ac:dyDescent="0.2">
      <c r="A56" s="124"/>
      <c r="B56" s="129" t="s">
        <v>78</v>
      </c>
      <c r="C56" s="196" t="s">
        <v>79</v>
      </c>
      <c r="D56" s="197"/>
      <c r="E56" s="197"/>
      <c r="F56" s="136" t="s">
        <v>24</v>
      </c>
      <c r="G56" s="137"/>
      <c r="H56" s="137"/>
      <c r="I56" s="137">
        <f>'D.2 D.2.2 Pol'!G66</f>
        <v>0</v>
      </c>
      <c r="J56" s="133" t="str">
        <f>IF(I59=0,"",I56/I59*100)</f>
        <v/>
      </c>
    </row>
    <row r="57" spans="1:10" ht="36.75" customHeight="1" x14ac:dyDescent="0.2">
      <c r="A57" s="124"/>
      <c r="B57" s="129" t="s">
        <v>80</v>
      </c>
      <c r="C57" s="196" t="s">
        <v>27</v>
      </c>
      <c r="D57" s="197"/>
      <c r="E57" s="197"/>
      <c r="F57" s="136" t="s">
        <v>80</v>
      </c>
      <c r="G57" s="137"/>
      <c r="H57" s="137"/>
      <c r="I57" s="137">
        <f>'D.2 D.2.2 Pol'!G70</f>
        <v>0</v>
      </c>
      <c r="J57" s="133" t="str">
        <f>IF(I59=0,"",I57/I59*100)</f>
        <v/>
      </c>
    </row>
    <row r="58" spans="1:10" ht="36.75" customHeight="1" x14ac:dyDescent="0.2">
      <c r="A58" s="124"/>
      <c r="B58" s="129" t="s">
        <v>81</v>
      </c>
      <c r="C58" s="196" t="s">
        <v>28</v>
      </c>
      <c r="D58" s="197"/>
      <c r="E58" s="197"/>
      <c r="F58" s="136" t="s">
        <v>81</v>
      </c>
      <c r="G58" s="137"/>
      <c r="H58" s="137"/>
      <c r="I58" s="137">
        <f>'D.2 D.2.2 Pol'!G73</f>
        <v>0</v>
      </c>
      <c r="J58" s="133" t="str">
        <f>IF(I59=0,"",I58/I59*100)</f>
        <v/>
      </c>
    </row>
    <row r="59" spans="1:10" ht="25.5" customHeight="1" x14ac:dyDescent="0.2">
      <c r="A59" s="125"/>
      <c r="B59" s="130" t="s">
        <v>1</v>
      </c>
      <c r="C59" s="131"/>
      <c r="D59" s="132"/>
      <c r="E59" s="132"/>
      <c r="F59" s="138"/>
      <c r="G59" s="139"/>
      <c r="H59" s="139"/>
      <c r="I59" s="139">
        <f>SUM(I53:I58)</f>
        <v>0</v>
      </c>
      <c r="J59" s="134">
        <f>SUM(J53:J58)</f>
        <v>0</v>
      </c>
    </row>
    <row r="60" spans="1:10" x14ac:dyDescent="0.2">
      <c r="F60" s="88"/>
      <c r="G60" s="88"/>
      <c r="H60" s="88"/>
      <c r="I60" s="88"/>
      <c r="J60" s="135"/>
    </row>
    <row r="61" spans="1:10" x14ac:dyDescent="0.2">
      <c r="F61" s="88"/>
      <c r="G61" s="88"/>
      <c r="H61" s="88"/>
      <c r="I61" s="88"/>
      <c r="J61" s="135"/>
    </row>
    <row r="62" spans="1:10" x14ac:dyDescent="0.2">
      <c r="F62" s="88"/>
      <c r="G62" s="88"/>
      <c r="H62" s="88"/>
      <c r="I62" s="88"/>
      <c r="J62" s="135"/>
    </row>
  </sheetData>
  <sheetProtection algorithmName="SHA-512" hashValue="ROw74yuvTC46ltq1VJFyMAoPpxt9kbAzNwXuaWbGKTdIlTbX+zcnlkwuhNCB3iGaiHn9y392lxDpuvmN+EjXsg==" saltValue="9Y8kpYAF6WGkK8V4DWInT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SnUAME5rUbFb+93uDB2Rh9y7eBIB/mRW9EdnKRPsMFL4XIiEDzNycnNqG3hYsgdNIyfqwoEXzrkr39anRyRFJQ==" saltValue="NP6F4/8BaZtsUztfemGpr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8C7F9-8C37-473D-BE23-0ED851B7D21F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51" sqref="C51:G51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82</v>
      </c>
      <c r="B1" s="258"/>
      <c r="C1" s="258"/>
      <c r="D1" s="258"/>
      <c r="E1" s="258"/>
      <c r="F1" s="258"/>
      <c r="G1" s="258"/>
      <c r="AG1" t="s">
        <v>83</v>
      </c>
    </row>
    <row r="2" spans="1:60" ht="24.95" customHeight="1" x14ac:dyDescent="0.2">
      <c r="A2" s="50" t="s">
        <v>7</v>
      </c>
      <c r="B2" s="49" t="s">
        <v>49</v>
      </c>
      <c r="C2" s="259" t="s">
        <v>223</v>
      </c>
      <c r="D2" s="260"/>
      <c r="E2" s="260"/>
      <c r="F2" s="260"/>
      <c r="G2" s="261"/>
      <c r="AG2" t="s">
        <v>84</v>
      </c>
    </row>
    <row r="3" spans="1:60" ht="24.95" customHeight="1" x14ac:dyDescent="0.2">
      <c r="A3" s="50" t="s">
        <v>8</v>
      </c>
      <c r="B3" s="49" t="s">
        <v>45</v>
      </c>
      <c r="C3" s="259" t="s">
        <v>46</v>
      </c>
      <c r="D3" s="260"/>
      <c r="E3" s="260"/>
      <c r="F3" s="260"/>
      <c r="G3" s="261"/>
      <c r="AC3" s="122" t="s">
        <v>84</v>
      </c>
      <c r="AG3" t="s">
        <v>85</v>
      </c>
    </row>
    <row r="4" spans="1:60" ht="24.95" customHeight="1" x14ac:dyDescent="0.2">
      <c r="A4" s="141" t="s">
        <v>9</v>
      </c>
      <c r="B4" s="142" t="s">
        <v>43</v>
      </c>
      <c r="C4" s="262" t="s">
        <v>44</v>
      </c>
      <c r="D4" s="263"/>
      <c r="E4" s="263"/>
      <c r="F4" s="263"/>
      <c r="G4" s="264"/>
      <c r="AG4" t="s">
        <v>86</v>
      </c>
    </row>
    <row r="5" spans="1:60" x14ac:dyDescent="0.2">
      <c r="D5" s="10"/>
    </row>
    <row r="6" spans="1:60" ht="38.25" x14ac:dyDescent="0.2">
      <c r="A6" s="144" t="s">
        <v>87</v>
      </c>
      <c r="B6" s="146" t="s">
        <v>88</v>
      </c>
      <c r="C6" s="146" t="s">
        <v>89</v>
      </c>
      <c r="D6" s="145" t="s">
        <v>90</v>
      </c>
      <c r="E6" s="144" t="s">
        <v>91</v>
      </c>
      <c r="F6" s="143" t="s">
        <v>92</v>
      </c>
      <c r="G6" s="144" t="s">
        <v>29</v>
      </c>
      <c r="H6" s="147" t="s">
        <v>30</v>
      </c>
      <c r="I6" s="147" t="s">
        <v>93</v>
      </c>
      <c r="J6" s="147" t="s">
        <v>31</v>
      </c>
      <c r="K6" s="147" t="s">
        <v>94</v>
      </c>
      <c r="L6" s="147" t="s">
        <v>95</v>
      </c>
      <c r="M6" s="147" t="s">
        <v>96</v>
      </c>
      <c r="N6" s="147" t="s">
        <v>97</v>
      </c>
      <c r="O6" s="147" t="s">
        <v>98</v>
      </c>
      <c r="P6" s="147" t="s">
        <v>99</v>
      </c>
      <c r="Q6" s="147" t="s">
        <v>100</v>
      </c>
      <c r="R6" s="147" t="s">
        <v>101</v>
      </c>
      <c r="S6" s="147" t="s">
        <v>102</v>
      </c>
      <c r="T6" s="147" t="s">
        <v>103</v>
      </c>
      <c r="U6" s="147" t="s">
        <v>104</v>
      </c>
      <c r="V6" s="147" t="s">
        <v>105</v>
      </c>
      <c r="W6" s="147" t="s">
        <v>106</v>
      </c>
      <c r="X6" s="147" t="s">
        <v>107</v>
      </c>
      <c r="Y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109</v>
      </c>
      <c r="B8" s="165" t="s">
        <v>72</v>
      </c>
      <c r="C8" s="186" t="s">
        <v>73</v>
      </c>
      <c r="D8" s="166"/>
      <c r="E8" s="167"/>
      <c r="F8" s="168"/>
      <c r="G8" s="168">
        <f>SUMIF(AG9:AG41,"&lt;&gt;NOR",G9:G41)</f>
        <v>0</v>
      </c>
      <c r="H8" s="168"/>
      <c r="I8" s="168">
        <f>SUM(I9:I41)</f>
        <v>0</v>
      </c>
      <c r="J8" s="168"/>
      <c r="K8" s="168">
        <f>SUM(K9:K41)</f>
        <v>0</v>
      </c>
      <c r="L8" s="168"/>
      <c r="M8" s="168">
        <f>SUM(M9:M41)</f>
        <v>0</v>
      </c>
      <c r="N8" s="167"/>
      <c r="O8" s="167">
        <f>SUM(O9:O41)</f>
        <v>10.209999999999999</v>
      </c>
      <c r="P8" s="167"/>
      <c r="Q8" s="167">
        <f>SUM(Q9:Q41)</f>
        <v>0</v>
      </c>
      <c r="R8" s="168"/>
      <c r="S8" s="168"/>
      <c r="T8" s="169"/>
      <c r="U8" s="163"/>
      <c r="V8" s="163">
        <f>SUM(V9:V41)</f>
        <v>37.69</v>
      </c>
      <c r="W8" s="163"/>
      <c r="X8" s="163"/>
      <c r="Y8" s="163"/>
      <c r="AG8" t="s">
        <v>110</v>
      </c>
    </row>
    <row r="9" spans="1:60" ht="22.5" outlineLevel="1" x14ac:dyDescent="0.2">
      <c r="A9" s="171">
        <v>1</v>
      </c>
      <c r="B9" s="172" t="s">
        <v>111</v>
      </c>
      <c r="C9" s="187" t="s">
        <v>112</v>
      </c>
      <c r="D9" s="173" t="s">
        <v>113</v>
      </c>
      <c r="E9" s="174">
        <v>5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4.0000000000000003E-5</v>
      </c>
      <c r="O9" s="174">
        <f>ROUND(E9*N9,2)</f>
        <v>0</v>
      </c>
      <c r="P9" s="174">
        <v>0</v>
      </c>
      <c r="Q9" s="174">
        <f>ROUND(E9*P9,2)</f>
        <v>0</v>
      </c>
      <c r="R9" s="176" t="s">
        <v>114</v>
      </c>
      <c r="S9" s="176" t="s">
        <v>115</v>
      </c>
      <c r="T9" s="177" t="s">
        <v>115</v>
      </c>
      <c r="U9" s="158">
        <v>0.3</v>
      </c>
      <c r="V9" s="158">
        <f>ROUND(E9*U9,2)</f>
        <v>1.5</v>
      </c>
      <c r="W9" s="158"/>
      <c r="X9" s="158" t="s">
        <v>116</v>
      </c>
      <c r="Y9" s="158" t="s">
        <v>117</v>
      </c>
      <c r="Z9" s="148"/>
      <c r="AA9" s="148"/>
      <c r="AB9" s="148"/>
      <c r="AC9" s="148"/>
      <c r="AD9" s="148"/>
      <c r="AE9" s="148"/>
      <c r="AF9" s="148"/>
      <c r="AG9" s="148" t="s">
        <v>118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2" x14ac:dyDescent="0.2">
      <c r="A10" s="155"/>
      <c r="B10" s="156"/>
      <c r="C10" s="254" t="s">
        <v>119</v>
      </c>
      <c r="D10" s="255"/>
      <c r="E10" s="255"/>
      <c r="F10" s="255"/>
      <c r="G10" s="255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120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8" t="str">
        <f>C10</f>
        <v>na vzdálenost od hladiny vody v jímce po výšku roviny proložené osou nejvyššího bodu výtlačného potrubí. Včetně odpadní potrubí v délce do 20 m.</v>
      </c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1">
        <v>2</v>
      </c>
      <c r="B11" s="172" t="s">
        <v>121</v>
      </c>
      <c r="C11" s="187" t="s">
        <v>122</v>
      </c>
      <c r="D11" s="173" t="s">
        <v>123</v>
      </c>
      <c r="E11" s="174">
        <v>3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6" t="s">
        <v>114</v>
      </c>
      <c r="S11" s="176" t="s">
        <v>115</v>
      </c>
      <c r="T11" s="177" t="s">
        <v>115</v>
      </c>
      <c r="U11" s="158">
        <v>0</v>
      </c>
      <c r="V11" s="158">
        <f>ROUND(E11*U11,2)</f>
        <v>0</v>
      </c>
      <c r="W11" s="158"/>
      <c r="X11" s="158" t="s">
        <v>116</v>
      </c>
      <c r="Y11" s="158" t="s">
        <v>117</v>
      </c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2" x14ac:dyDescent="0.2">
      <c r="A12" s="155"/>
      <c r="B12" s="156"/>
      <c r="C12" s="254" t="s">
        <v>124</v>
      </c>
      <c r="D12" s="255"/>
      <c r="E12" s="255"/>
      <c r="F12" s="255"/>
      <c r="G12" s="255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120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78" t="str">
        <f>C12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1">
        <v>3</v>
      </c>
      <c r="B13" s="172" t="s">
        <v>125</v>
      </c>
      <c r="C13" s="187" t="s">
        <v>126</v>
      </c>
      <c r="D13" s="173" t="s">
        <v>127</v>
      </c>
      <c r="E13" s="174">
        <v>13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6" t="s">
        <v>114</v>
      </c>
      <c r="S13" s="176" t="s">
        <v>115</v>
      </c>
      <c r="T13" s="177" t="s">
        <v>115</v>
      </c>
      <c r="U13" s="158">
        <v>0.11</v>
      </c>
      <c r="V13" s="158">
        <f>ROUND(E13*U13,2)</f>
        <v>1.43</v>
      </c>
      <c r="W13" s="158"/>
      <c r="X13" s="158" t="s">
        <v>116</v>
      </c>
      <c r="Y13" s="158" t="s">
        <v>117</v>
      </c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2" x14ac:dyDescent="0.2">
      <c r="A14" s="155"/>
      <c r="B14" s="156"/>
      <c r="C14" s="254" t="s">
        <v>128</v>
      </c>
      <c r="D14" s="255"/>
      <c r="E14" s="255"/>
      <c r="F14" s="255"/>
      <c r="G14" s="255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120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8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48"/>
      <c r="BC14" s="148"/>
      <c r="BD14" s="148"/>
      <c r="BE14" s="148"/>
      <c r="BF14" s="148"/>
      <c r="BG14" s="148"/>
      <c r="BH14" s="148"/>
    </row>
    <row r="15" spans="1:60" ht="22.5" outlineLevel="2" x14ac:dyDescent="0.2">
      <c r="A15" s="155"/>
      <c r="B15" s="156"/>
      <c r="C15" s="256" t="s">
        <v>129</v>
      </c>
      <c r="D15" s="257"/>
      <c r="E15" s="257"/>
      <c r="F15" s="257"/>
      <c r="G15" s="257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130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8" t="str">
        <f>C15</f>
        <v>(Pozn.: odstranění stáv. zpevněné plochy vč. nové zpevněné plochy je dodávkou PD Stavby - komunikací,  výkop v nezpevněné ploše - výšku upraveného terénu koordinovat s PD Stavby a komunikací)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1">
        <v>4</v>
      </c>
      <c r="B16" s="172" t="s">
        <v>131</v>
      </c>
      <c r="C16" s="187" t="s">
        <v>132</v>
      </c>
      <c r="D16" s="173" t="s">
        <v>127</v>
      </c>
      <c r="E16" s="174">
        <v>13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6" t="s">
        <v>114</v>
      </c>
      <c r="S16" s="176" t="s">
        <v>115</v>
      </c>
      <c r="T16" s="177" t="s">
        <v>115</v>
      </c>
      <c r="U16" s="158">
        <v>0.08</v>
      </c>
      <c r="V16" s="158">
        <f>ROUND(E16*U16,2)</f>
        <v>1.04</v>
      </c>
      <c r="W16" s="158"/>
      <c r="X16" s="158" t="s">
        <v>116</v>
      </c>
      <c r="Y16" s="158" t="s">
        <v>117</v>
      </c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2" x14ac:dyDescent="0.2">
      <c r="A17" s="155"/>
      <c r="B17" s="156"/>
      <c r="C17" s="254" t="s">
        <v>128</v>
      </c>
      <c r="D17" s="255"/>
      <c r="E17" s="255"/>
      <c r="F17" s="255"/>
      <c r="G17" s="255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120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8" t="str">
        <f>C17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1">
        <v>5</v>
      </c>
      <c r="B18" s="172" t="s">
        <v>133</v>
      </c>
      <c r="C18" s="187" t="s">
        <v>134</v>
      </c>
      <c r="D18" s="173" t="s">
        <v>135</v>
      </c>
      <c r="E18" s="174">
        <v>15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4">
        <v>9.8999999999999999E-4</v>
      </c>
      <c r="O18" s="174">
        <f>ROUND(E18*N18,2)</f>
        <v>0.01</v>
      </c>
      <c r="P18" s="174">
        <v>0</v>
      </c>
      <c r="Q18" s="174">
        <f>ROUND(E18*P18,2)</f>
        <v>0</v>
      </c>
      <c r="R18" s="176" t="s">
        <v>114</v>
      </c>
      <c r="S18" s="176" t="s">
        <v>115</v>
      </c>
      <c r="T18" s="177" t="s">
        <v>115</v>
      </c>
      <c r="U18" s="158">
        <v>0.24</v>
      </c>
      <c r="V18" s="158">
        <f>ROUND(E18*U18,2)</f>
        <v>3.6</v>
      </c>
      <c r="W18" s="158"/>
      <c r="X18" s="158" t="s">
        <v>116</v>
      </c>
      <c r="Y18" s="158" t="s">
        <v>117</v>
      </c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54" t="s">
        <v>136</v>
      </c>
      <c r="D19" s="255"/>
      <c r="E19" s="255"/>
      <c r="F19" s="255"/>
      <c r="G19" s="255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120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1">
        <v>6</v>
      </c>
      <c r="B20" s="172" t="s">
        <v>137</v>
      </c>
      <c r="C20" s="187" t="s">
        <v>138</v>
      </c>
      <c r="D20" s="173" t="s">
        <v>135</v>
      </c>
      <c r="E20" s="174">
        <v>15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6" t="s">
        <v>114</v>
      </c>
      <c r="S20" s="176" t="s">
        <v>115</v>
      </c>
      <c r="T20" s="177" t="s">
        <v>115</v>
      </c>
      <c r="U20" s="158">
        <v>7.0000000000000007E-2</v>
      </c>
      <c r="V20" s="158">
        <f>ROUND(E20*U20,2)</f>
        <v>1.05</v>
      </c>
      <c r="W20" s="158"/>
      <c r="X20" s="158" t="s">
        <v>116</v>
      </c>
      <c r="Y20" s="158" t="s">
        <v>117</v>
      </c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254" t="s">
        <v>139</v>
      </c>
      <c r="D21" s="255"/>
      <c r="E21" s="255"/>
      <c r="F21" s="255"/>
      <c r="G21" s="255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120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1">
        <v>7</v>
      </c>
      <c r="B22" s="172" t="s">
        <v>140</v>
      </c>
      <c r="C22" s="187" t="s">
        <v>141</v>
      </c>
      <c r="D22" s="173" t="s">
        <v>127</v>
      </c>
      <c r="E22" s="174">
        <v>13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6" t="s">
        <v>114</v>
      </c>
      <c r="S22" s="176" t="s">
        <v>115</v>
      </c>
      <c r="T22" s="177" t="s">
        <v>115</v>
      </c>
      <c r="U22" s="158">
        <v>0.35</v>
      </c>
      <c r="V22" s="158">
        <f>ROUND(E22*U22,2)</f>
        <v>4.55</v>
      </c>
      <c r="W22" s="158"/>
      <c r="X22" s="158" t="s">
        <v>116</v>
      </c>
      <c r="Y22" s="158" t="s">
        <v>117</v>
      </c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54" t="s">
        <v>142</v>
      </c>
      <c r="D23" s="255"/>
      <c r="E23" s="255"/>
      <c r="F23" s="255"/>
      <c r="G23" s="255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120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8" t="str">
        <f>C23</f>
        <v>bez naložení do dopravní nádoby, ale s vyprázdněním dopravní nádoby na hromadu nebo na dopravní prostředek,</v>
      </c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1">
        <v>8</v>
      </c>
      <c r="B24" s="172" t="s">
        <v>143</v>
      </c>
      <c r="C24" s="187" t="s">
        <v>144</v>
      </c>
      <c r="D24" s="173" t="s">
        <v>127</v>
      </c>
      <c r="E24" s="174">
        <v>13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6" t="s">
        <v>114</v>
      </c>
      <c r="S24" s="176" t="s">
        <v>115</v>
      </c>
      <c r="T24" s="177" t="s">
        <v>115</v>
      </c>
      <c r="U24" s="158">
        <v>0.09</v>
      </c>
      <c r="V24" s="158">
        <f>ROUND(E24*U24,2)</f>
        <v>1.17</v>
      </c>
      <c r="W24" s="158"/>
      <c r="X24" s="158" t="s">
        <v>116</v>
      </c>
      <c r="Y24" s="158" t="s">
        <v>117</v>
      </c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54" t="s">
        <v>145</v>
      </c>
      <c r="D25" s="255"/>
      <c r="E25" s="255"/>
      <c r="F25" s="255"/>
      <c r="G25" s="255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120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1">
        <v>9</v>
      </c>
      <c r="B26" s="172" t="s">
        <v>146</v>
      </c>
      <c r="C26" s="187" t="s">
        <v>147</v>
      </c>
      <c r="D26" s="173" t="s">
        <v>127</v>
      </c>
      <c r="E26" s="174">
        <v>6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6" t="s">
        <v>114</v>
      </c>
      <c r="S26" s="176" t="s">
        <v>115</v>
      </c>
      <c r="T26" s="177" t="s">
        <v>115</v>
      </c>
      <c r="U26" s="158">
        <v>0.01</v>
      </c>
      <c r="V26" s="158">
        <f>ROUND(E26*U26,2)</f>
        <v>0.06</v>
      </c>
      <c r="W26" s="158"/>
      <c r="X26" s="158" t="s">
        <v>116</v>
      </c>
      <c r="Y26" s="158" t="s">
        <v>117</v>
      </c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254" t="s">
        <v>145</v>
      </c>
      <c r="D27" s="255"/>
      <c r="E27" s="255"/>
      <c r="F27" s="255"/>
      <c r="G27" s="255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120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1">
        <v>10</v>
      </c>
      <c r="B28" s="172" t="s">
        <v>148</v>
      </c>
      <c r="C28" s="187" t="s">
        <v>149</v>
      </c>
      <c r="D28" s="173" t="s">
        <v>127</v>
      </c>
      <c r="E28" s="174">
        <v>114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4">
        <v>0</v>
      </c>
      <c r="O28" s="174">
        <f>ROUND(E28*N28,2)</f>
        <v>0</v>
      </c>
      <c r="P28" s="174">
        <v>0</v>
      </c>
      <c r="Q28" s="174">
        <f>ROUND(E28*P28,2)</f>
        <v>0</v>
      </c>
      <c r="R28" s="176" t="s">
        <v>114</v>
      </c>
      <c r="S28" s="176" t="s">
        <v>115</v>
      </c>
      <c r="T28" s="177" t="s">
        <v>115</v>
      </c>
      <c r="U28" s="158">
        <v>0</v>
      </c>
      <c r="V28" s="158">
        <f>ROUND(E28*U28,2)</f>
        <v>0</v>
      </c>
      <c r="W28" s="158"/>
      <c r="X28" s="158" t="s">
        <v>116</v>
      </c>
      <c r="Y28" s="158" t="s">
        <v>117</v>
      </c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254" t="s">
        <v>145</v>
      </c>
      <c r="D29" s="255"/>
      <c r="E29" s="255"/>
      <c r="F29" s="255"/>
      <c r="G29" s="255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120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188" t="s">
        <v>150</v>
      </c>
      <c r="D30" s="159"/>
      <c r="E30" s="160">
        <v>114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151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1">
        <v>11</v>
      </c>
      <c r="B31" s="172" t="s">
        <v>152</v>
      </c>
      <c r="C31" s="187" t="s">
        <v>153</v>
      </c>
      <c r="D31" s="173" t="s">
        <v>127</v>
      </c>
      <c r="E31" s="174">
        <v>19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6" t="s">
        <v>114</v>
      </c>
      <c r="S31" s="176" t="s">
        <v>115</v>
      </c>
      <c r="T31" s="177" t="s">
        <v>115</v>
      </c>
      <c r="U31" s="158">
        <v>0.65</v>
      </c>
      <c r="V31" s="158">
        <f>ROUND(E31*U31,2)</f>
        <v>12.35</v>
      </c>
      <c r="W31" s="158"/>
      <c r="X31" s="158" t="s">
        <v>116</v>
      </c>
      <c r="Y31" s="158" t="s">
        <v>117</v>
      </c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188" t="s">
        <v>154</v>
      </c>
      <c r="D32" s="159"/>
      <c r="E32" s="160">
        <v>19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151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1">
        <v>12</v>
      </c>
      <c r="B33" s="172" t="s">
        <v>155</v>
      </c>
      <c r="C33" s="187" t="s">
        <v>156</v>
      </c>
      <c r="D33" s="173" t="s">
        <v>127</v>
      </c>
      <c r="E33" s="174">
        <v>7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6" t="s">
        <v>114</v>
      </c>
      <c r="S33" s="176" t="s">
        <v>115</v>
      </c>
      <c r="T33" s="177" t="s">
        <v>115</v>
      </c>
      <c r="U33" s="158">
        <v>0.2</v>
      </c>
      <c r="V33" s="158">
        <f>ROUND(E33*U33,2)</f>
        <v>1.4</v>
      </c>
      <c r="W33" s="158"/>
      <c r="X33" s="158" t="s">
        <v>116</v>
      </c>
      <c r="Y33" s="158" t="s">
        <v>117</v>
      </c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54" t="s">
        <v>157</v>
      </c>
      <c r="D34" s="255"/>
      <c r="E34" s="255"/>
      <c r="F34" s="255"/>
      <c r="G34" s="255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120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256" t="s">
        <v>158</v>
      </c>
      <c r="D35" s="257"/>
      <c r="E35" s="257"/>
      <c r="F35" s="257"/>
      <c r="G35" s="257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130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188" t="s">
        <v>159</v>
      </c>
      <c r="D36" s="159"/>
      <c r="E36" s="160">
        <v>7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151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1">
        <v>13</v>
      </c>
      <c r="B37" s="172" t="s">
        <v>160</v>
      </c>
      <c r="C37" s="187" t="s">
        <v>161</v>
      </c>
      <c r="D37" s="173" t="s">
        <v>127</v>
      </c>
      <c r="E37" s="174">
        <v>6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74">
        <v>1.7</v>
      </c>
      <c r="O37" s="174">
        <f>ROUND(E37*N37,2)</f>
        <v>10.199999999999999</v>
      </c>
      <c r="P37" s="174">
        <v>0</v>
      </c>
      <c r="Q37" s="174">
        <f>ROUND(E37*P37,2)</f>
        <v>0</v>
      </c>
      <c r="R37" s="176" t="s">
        <v>114</v>
      </c>
      <c r="S37" s="176" t="s">
        <v>115</v>
      </c>
      <c r="T37" s="177" t="s">
        <v>115</v>
      </c>
      <c r="U37" s="158">
        <v>1.59</v>
      </c>
      <c r="V37" s="158">
        <f>ROUND(E37*U37,2)</f>
        <v>9.5399999999999991</v>
      </c>
      <c r="W37" s="158"/>
      <c r="X37" s="158" t="s">
        <v>116</v>
      </c>
      <c r="Y37" s="158" t="s">
        <v>117</v>
      </c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2" x14ac:dyDescent="0.2">
      <c r="A38" s="155"/>
      <c r="B38" s="156"/>
      <c r="C38" s="254" t="s">
        <v>162</v>
      </c>
      <c r="D38" s="255"/>
      <c r="E38" s="255"/>
      <c r="F38" s="255"/>
      <c r="G38" s="255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120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8" t="str">
        <f>C38</f>
        <v>sypaninou z vhodných hornin tř. 1 - 4 nebo materiálem připraveným podél výkopu ve vzdálenosti do 3 m od jeho kraje, pro jakoukoliv hloubku výkopu a jakoukoliv míru zhutnění,</v>
      </c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188" t="s">
        <v>163</v>
      </c>
      <c r="D39" s="159"/>
      <c r="E39" s="160">
        <v>6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151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1">
        <v>14</v>
      </c>
      <c r="B40" s="172" t="s">
        <v>164</v>
      </c>
      <c r="C40" s="187" t="s">
        <v>165</v>
      </c>
      <c r="D40" s="173" t="s">
        <v>166</v>
      </c>
      <c r="E40" s="174">
        <v>9.6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4">
        <v>0</v>
      </c>
      <c r="O40" s="174">
        <f>ROUND(E40*N40,2)</f>
        <v>0</v>
      </c>
      <c r="P40" s="174">
        <v>0</v>
      </c>
      <c r="Q40" s="174">
        <f>ROUND(E40*P40,2)</f>
        <v>0</v>
      </c>
      <c r="R40" s="176" t="s">
        <v>167</v>
      </c>
      <c r="S40" s="176" t="s">
        <v>115</v>
      </c>
      <c r="T40" s="177" t="s">
        <v>115</v>
      </c>
      <c r="U40" s="158">
        <v>0</v>
      </c>
      <c r="V40" s="158">
        <f>ROUND(E40*U40,2)</f>
        <v>0</v>
      </c>
      <c r="W40" s="158"/>
      <c r="X40" s="158" t="s">
        <v>116</v>
      </c>
      <c r="Y40" s="158" t="s">
        <v>117</v>
      </c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188" t="s">
        <v>168</v>
      </c>
      <c r="D41" s="159"/>
      <c r="E41" s="160">
        <v>9.6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151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4" t="s">
        <v>109</v>
      </c>
      <c r="B42" s="165" t="s">
        <v>74</v>
      </c>
      <c r="C42" s="186" t="s">
        <v>75</v>
      </c>
      <c r="D42" s="166"/>
      <c r="E42" s="167"/>
      <c r="F42" s="168"/>
      <c r="G42" s="168">
        <f>SUMIF(AG43:AG62,"&lt;&gt;NOR",G43:G62)</f>
        <v>0</v>
      </c>
      <c r="H42" s="168"/>
      <c r="I42" s="168">
        <f>SUM(I43:I62)</f>
        <v>0</v>
      </c>
      <c r="J42" s="168"/>
      <c r="K42" s="168">
        <f>SUM(K43:K62)</f>
        <v>0</v>
      </c>
      <c r="L42" s="168"/>
      <c r="M42" s="168">
        <f>SUM(M43:M62)</f>
        <v>0</v>
      </c>
      <c r="N42" s="167"/>
      <c r="O42" s="167">
        <f>SUM(O43:O62)</f>
        <v>0.02</v>
      </c>
      <c r="P42" s="167"/>
      <c r="Q42" s="167">
        <f>SUM(Q43:Q62)</f>
        <v>0</v>
      </c>
      <c r="R42" s="168"/>
      <c r="S42" s="168"/>
      <c r="T42" s="169"/>
      <c r="U42" s="163"/>
      <c r="V42" s="163">
        <f>SUM(V43:V62)</f>
        <v>9.4</v>
      </c>
      <c r="W42" s="163"/>
      <c r="X42" s="163"/>
      <c r="Y42" s="163"/>
      <c r="AG42" t="s">
        <v>110</v>
      </c>
    </row>
    <row r="43" spans="1:60" ht="22.5" outlineLevel="1" x14ac:dyDescent="0.2">
      <c r="A43" s="171">
        <v>15</v>
      </c>
      <c r="B43" s="172" t="s">
        <v>169</v>
      </c>
      <c r="C43" s="187" t="s">
        <v>170</v>
      </c>
      <c r="D43" s="173" t="s">
        <v>171</v>
      </c>
      <c r="E43" s="174">
        <v>5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4">
        <v>0</v>
      </c>
      <c r="O43" s="174">
        <f>ROUND(E43*N43,2)</f>
        <v>0</v>
      </c>
      <c r="P43" s="174">
        <v>0</v>
      </c>
      <c r="Q43" s="174">
        <f>ROUND(E43*P43,2)</f>
        <v>0</v>
      </c>
      <c r="R43" s="176" t="s">
        <v>172</v>
      </c>
      <c r="S43" s="176" t="s">
        <v>115</v>
      </c>
      <c r="T43" s="177" t="s">
        <v>115</v>
      </c>
      <c r="U43" s="158">
        <v>0.06</v>
      </c>
      <c r="V43" s="158">
        <f>ROUND(E43*U43,2)</f>
        <v>0.3</v>
      </c>
      <c r="W43" s="158"/>
      <c r="X43" s="158" t="s">
        <v>116</v>
      </c>
      <c r="Y43" s="158" t="s">
        <v>117</v>
      </c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254" t="s">
        <v>173</v>
      </c>
      <c r="D44" s="255"/>
      <c r="E44" s="255"/>
      <c r="F44" s="255"/>
      <c r="G44" s="255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120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1">
        <v>16</v>
      </c>
      <c r="B45" s="172" t="s">
        <v>174</v>
      </c>
      <c r="C45" s="187" t="s">
        <v>175</v>
      </c>
      <c r="D45" s="173" t="s">
        <v>176</v>
      </c>
      <c r="E45" s="174">
        <v>1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4">
        <v>1.2999999999999999E-4</v>
      </c>
      <c r="O45" s="174">
        <f>ROUND(E45*N45,2)</f>
        <v>0</v>
      </c>
      <c r="P45" s="174">
        <v>0</v>
      </c>
      <c r="Q45" s="174">
        <f>ROUND(E45*P45,2)</f>
        <v>0</v>
      </c>
      <c r="R45" s="176" t="s">
        <v>172</v>
      </c>
      <c r="S45" s="176" t="s">
        <v>115</v>
      </c>
      <c r="T45" s="177" t="s">
        <v>115</v>
      </c>
      <c r="U45" s="158">
        <v>6.2</v>
      </c>
      <c r="V45" s="158">
        <f>ROUND(E45*U45,2)</f>
        <v>6.2</v>
      </c>
      <c r="W45" s="158"/>
      <c r="X45" s="158" t="s">
        <v>116</v>
      </c>
      <c r="Y45" s="158" t="s">
        <v>117</v>
      </c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4" t="s">
        <v>173</v>
      </c>
      <c r="D46" s="255"/>
      <c r="E46" s="255"/>
      <c r="F46" s="255"/>
      <c r="G46" s="255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120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9">
        <v>17</v>
      </c>
      <c r="B47" s="180" t="s">
        <v>177</v>
      </c>
      <c r="C47" s="189" t="s">
        <v>178</v>
      </c>
      <c r="D47" s="181" t="s">
        <v>171</v>
      </c>
      <c r="E47" s="182">
        <v>5</v>
      </c>
      <c r="F47" s="183"/>
      <c r="G47" s="184">
        <f>ROUND(E47*F47,2)</f>
        <v>0</v>
      </c>
      <c r="H47" s="183"/>
      <c r="I47" s="184">
        <f>ROUND(E47*H47,2)</f>
        <v>0</v>
      </c>
      <c r="J47" s="183"/>
      <c r="K47" s="184">
        <f>ROUND(E47*J47,2)</f>
        <v>0</v>
      </c>
      <c r="L47" s="184">
        <v>21</v>
      </c>
      <c r="M47" s="184">
        <f>G47*(1+L47/100)</f>
        <v>0</v>
      </c>
      <c r="N47" s="182">
        <v>0</v>
      </c>
      <c r="O47" s="182">
        <f>ROUND(E47*N47,2)</f>
        <v>0</v>
      </c>
      <c r="P47" s="182">
        <v>0</v>
      </c>
      <c r="Q47" s="182">
        <f>ROUND(E47*P47,2)</f>
        <v>0</v>
      </c>
      <c r="R47" s="184" t="s">
        <v>172</v>
      </c>
      <c r="S47" s="184" t="s">
        <v>115</v>
      </c>
      <c r="T47" s="185" t="s">
        <v>115</v>
      </c>
      <c r="U47" s="158">
        <v>0.03</v>
      </c>
      <c r="V47" s="158">
        <f>ROUND(E47*U47,2)</f>
        <v>0.15</v>
      </c>
      <c r="W47" s="158"/>
      <c r="X47" s="158" t="s">
        <v>116</v>
      </c>
      <c r="Y47" s="158" t="s">
        <v>117</v>
      </c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1">
        <v>18</v>
      </c>
      <c r="B48" s="172" t="s">
        <v>179</v>
      </c>
      <c r="C48" s="187" t="s">
        <v>180</v>
      </c>
      <c r="D48" s="173" t="s">
        <v>171</v>
      </c>
      <c r="E48" s="174">
        <v>5</v>
      </c>
      <c r="F48" s="175"/>
      <c r="G48" s="176">
        <f>ROUND(E48*F48,2)</f>
        <v>0</v>
      </c>
      <c r="H48" s="175"/>
      <c r="I48" s="176">
        <f>ROUND(E48*H48,2)</f>
        <v>0</v>
      </c>
      <c r="J48" s="175"/>
      <c r="K48" s="176">
        <f>ROUND(E48*J48,2)</f>
        <v>0</v>
      </c>
      <c r="L48" s="176">
        <v>21</v>
      </c>
      <c r="M48" s="176">
        <f>G48*(1+L48/100)</f>
        <v>0</v>
      </c>
      <c r="N48" s="174">
        <v>3.5699999999999998E-3</v>
      </c>
      <c r="O48" s="174">
        <f>ROUND(E48*N48,2)</f>
        <v>0.02</v>
      </c>
      <c r="P48" s="174">
        <v>0</v>
      </c>
      <c r="Q48" s="174">
        <f>ROUND(E48*P48,2)</f>
        <v>0</v>
      </c>
      <c r="R48" s="176" t="s">
        <v>181</v>
      </c>
      <c r="S48" s="176" t="s">
        <v>115</v>
      </c>
      <c r="T48" s="177" t="s">
        <v>182</v>
      </c>
      <c r="U48" s="158">
        <v>0.55000000000000004</v>
      </c>
      <c r="V48" s="158">
        <f>ROUND(E48*U48,2)</f>
        <v>2.75</v>
      </c>
      <c r="W48" s="158"/>
      <c r="X48" s="158" t="s">
        <v>116</v>
      </c>
      <c r="Y48" s="158" t="s">
        <v>117</v>
      </c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54" t="s">
        <v>183</v>
      </c>
      <c r="D49" s="255"/>
      <c r="E49" s="255"/>
      <c r="F49" s="255"/>
      <c r="G49" s="255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120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256" t="s">
        <v>184</v>
      </c>
      <c r="D50" s="257"/>
      <c r="E50" s="257"/>
      <c r="F50" s="257"/>
      <c r="G50" s="257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130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3" x14ac:dyDescent="0.2">
      <c r="A51" s="155"/>
      <c r="B51" s="156"/>
      <c r="C51" s="256" t="s">
        <v>185</v>
      </c>
      <c r="D51" s="257"/>
      <c r="E51" s="257"/>
      <c r="F51" s="257"/>
      <c r="G51" s="257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130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1">
        <v>19</v>
      </c>
      <c r="B52" s="172" t="s">
        <v>186</v>
      </c>
      <c r="C52" s="187" t="s">
        <v>187</v>
      </c>
      <c r="D52" s="173" t="s">
        <v>188</v>
      </c>
      <c r="E52" s="174">
        <v>1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6"/>
      <c r="S52" s="176" t="s">
        <v>189</v>
      </c>
      <c r="T52" s="177" t="s">
        <v>182</v>
      </c>
      <c r="U52" s="158">
        <v>0</v>
      </c>
      <c r="V52" s="158">
        <f>ROUND(E52*U52,2)</f>
        <v>0</v>
      </c>
      <c r="W52" s="158"/>
      <c r="X52" s="158" t="s">
        <v>116</v>
      </c>
      <c r="Y52" s="158" t="s">
        <v>117</v>
      </c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190" t="s">
        <v>190</v>
      </c>
      <c r="D53" s="161"/>
      <c r="E53" s="162"/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151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3" x14ac:dyDescent="0.2">
      <c r="A54" s="155"/>
      <c r="B54" s="156"/>
      <c r="C54" s="191" t="s">
        <v>191</v>
      </c>
      <c r="D54" s="161"/>
      <c r="E54" s="162">
        <v>1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151</v>
      </c>
      <c r="AH54" s="148">
        <v>2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3" x14ac:dyDescent="0.2">
      <c r="A55" s="155"/>
      <c r="B55" s="156"/>
      <c r="C55" s="191" t="s">
        <v>225</v>
      </c>
      <c r="D55" s="161"/>
      <c r="E55" s="162">
        <v>1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151</v>
      </c>
      <c r="AH55" s="148">
        <v>2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33.75" outlineLevel="3" x14ac:dyDescent="0.2">
      <c r="A56" s="155"/>
      <c r="B56" s="156"/>
      <c r="C56" s="191" t="s">
        <v>226</v>
      </c>
      <c r="D56" s="161"/>
      <c r="E56" s="162">
        <v>1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151</v>
      </c>
      <c r="AH56" s="148">
        <v>2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">
      <c r="A57" s="155"/>
      <c r="B57" s="156"/>
      <c r="C57" s="191" t="s">
        <v>227</v>
      </c>
      <c r="D57" s="161"/>
      <c r="E57" s="162">
        <v>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151</v>
      </c>
      <c r="AH57" s="148">
        <v>2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3" x14ac:dyDescent="0.2">
      <c r="A58" s="155"/>
      <c r="B58" s="156"/>
      <c r="C58" s="190" t="s">
        <v>192</v>
      </c>
      <c r="D58" s="161"/>
      <c r="E58" s="162"/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151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3" x14ac:dyDescent="0.2">
      <c r="A59" s="155"/>
      <c r="B59" s="156"/>
      <c r="C59" s="188" t="s">
        <v>72</v>
      </c>
      <c r="D59" s="159"/>
      <c r="E59" s="160">
        <v>1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151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71">
        <v>20</v>
      </c>
      <c r="B60" s="172" t="s">
        <v>193</v>
      </c>
      <c r="C60" s="187" t="s">
        <v>194</v>
      </c>
      <c r="D60" s="173" t="s">
        <v>188</v>
      </c>
      <c r="E60" s="174">
        <v>1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6"/>
      <c r="S60" s="176" t="s">
        <v>189</v>
      </c>
      <c r="T60" s="177" t="s">
        <v>182</v>
      </c>
      <c r="U60" s="158">
        <v>0</v>
      </c>
      <c r="V60" s="158">
        <f>ROUND(E60*U60,2)</f>
        <v>0</v>
      </c>
      <c r="W60" s="158"/>
      <c r="X60" s="158" t="s">
        <v>116</v>
      </c>
      <c r="Y60" s="158" t="s">
        <v>117</v>
      </c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2" t="s">
        <v>195</v>
      </c>
      <c r="D61" s="253"/>
      <c r="E61" s="253"/>
      <c r="F61" s="253"/>
      <c r="G61" s="253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130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9">
        <v>21</v>
      </c>
      <c r="B62" s="180" t="s">
        <v>196</v>
      </c>
      <c r="C62" s="189" t="s">
        <v>197</v>
      </c>
      <c r="D62" s="181" t="s">
        <v>188</v>
      </c>
      <c r="E62" s="182">
        <v>1</v>
      </c>
      <c r="F62" s="183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2">
        <v>0</v>
      </c>
      <c r="O62" s="182">
        <f>ROUND(E62*N62,2)</f>
        <v>0</v>
      </c>
      <c r="P62" s="182">
        <v>0</v>
      </c>
      <c r="Q62" s="182">
        <f>ROUND(E62*P62,2)</f>
        <v>0</v>
      </c>
      <c r="R62" s="184"/>
      <c r="S62" s="184" t="s">
        <v>189</v>
      </c>
      <c r="T62" s="185" t="s">
        <v>182</v>
      </c>
      <c r="U62" s="158">
        <v>0</v>
      </c>
      <c r="V62" s="158">
        <f>ROUND(E62*U62,2)</f>
        <v>0</v>
      </c>
      <c r="W62" s="158"/>
      <c r="X62" s="158" t="s">
        <v>116</v>
      </c>
      <c r="Y62" s="158" t="s">
        <v>117</v>
      </c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64" t="s">
        <v>109</v>
      </c>
      <c r="B63" s="165" t="s">
        <v>76</v>
      </c>
      <c r="C63" s="186" t="s">
        <v>77</v>
      </c>
      <c r="D63" s="166"/>
      <c r="E63" s="167"/>
      <c r="F63" s="168"/>
      <c r="G63" s="168">
        <f>SUMIF(AG64:AG65,"&lt;&gt;NOR",G64:G65)</f>
        <v>0</v>
      </c>
      <c r="H63" s="168"/>
      <c r="I63" s="168">
        <f>SUM(I64:I65)</f>
        <v>0</v>
      </c>
      <c r="J63" s="168"/>
      <c r="K63" s="168">
        <f>SUM(K64:K65)</f>
        <v>0</v>
      </c>
      <c r="L63" s="168"/>
      <c r="M63" s="168">
        <f>SUM(M64:M65)</f>
        <v>0</v>
      </c>
      <c r="N63" s="167"/>
      <c r="O63" s="167">
        <f>SUM(O64:O65)</f>
        <v>0</v>
      </c>
      <c r="P63" s="167"/>
      <c r="Q63" s="167">
        <f>SUM(Q64:Q65)</f>
        <v>0.01</v>
      </c>
      <c r="R63" s="168"/>
      <c r="S63" s="168"/>
      <c r="T63" s="169"/>
      <c r="U63" s="163"/>
      <c r="V63" s="163">
        <f>SUM(V64:V65)</f>
        <v>0.86</v>
      </c>
      <c r="W63" s="163"/>
      <c r="X63" s="163"/>
      <c r="Y63" s="163"/>
      <c r="AG63" t="s">
        <v>110</v>
      </c>
    </row>
    <row r="64" spans="1:60" outlineLevel="1" x14ac:dyDescent="0.2">
      <c r="A64" s="171">
        <v>22</v>
      </c>
      <c r="B64" s="172" t="s">
        <v>198</v>
      </c>
      <c r="C64" s="187" t="s">
        <v>199</v>
      </c>
      <c r="D64" s="173" t="s">
        <v>171</v>
      </c>
      <c r="E64" s="174">
        <v>0.15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4">
        <v>0</v>
      </c>
      <c r="O64" s="174">
        <f>ROUND(E64*N64,2)</f>
        <v>0</v>
      </c>
      <c r="P64" s="174">
        <v>7.5359999999999996E-2</v>
      </c>
      <c r="Q64" s="174">
        <f>ROUND(E64*P64,2)</f>
        <v>0.01</v>
      </c>
      <c r="R64" s="176" t="s">
        <v>167</v>
      </c>
      <c r="S64" s="176" t="s">
        <v>115</v>
      </c>
      <c r="T64" s="177" t="s">
        <v>115</v>
      </c>
      <c r="U64" s="158">
        <v>5.7</v>
      </c>
      <c r="V64" s="158">
        <f>ROUND(E64*U64,2)</f>
        <v>0.86</v>
      </c>
      <c r="W64" s="158"/>
      <c r="X64" s="158" t="s">
        <v>116</v>
      </c>
      <c r="Y64" s="158" t="s">
        <v>117</v>
      </c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52" t="s">
        <v>200</v>
      </c>
      <c r="D65" s="253"/>
      <c r="E65" s="253"/>
      <c r="F65" s="253"/>
      <c r="G65" s="253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4" t="s">
        <v>109</v>
      </c>
      <c r="B66" s="165" t="s">
        <v>78</v>
      </c>
      <c r="C66" s="186" t="s">
        <v>79</v>
      </c>
      <c r="D66" s="166"/>
      <c r="E66" s="167"/>
      <c r="F66" s="168"/>
      <c r="G66" s="168">
        <f>SUMIF(AG67:AG69,"&lt;&gt;NOR",G67:G69)</f>
        <v>0</v>
      </c>
      <c r="H66" s="168"/>
      <c r="I66" s="168">
        <f>SUM(I67:I69)</f>
        <v>0</v>
      </c>
      <c r="J66" s="168"/>
      <c r="K66" s="168">
        <f>SUM(K67:K69)</f>
        <v>0</v>
      </c>
      <c r="L66" s="168"/>
      <c r="M66" s="168">
        <f>SUM(M67:M69)</f>
        <v>0</v>
      </c>
      <c r="N66" s="167"/>
      <c r="O66" s="167">
        <f>SUM(O67:O69)</f>
        <v>0</v>
      </c>
      <c r="P66" s="167"/>
      <c r="Q66" s="167">
        <f>SUM(Q67:Q69)</f>
        <v>0</v>
      </c>
      <c r="R66" s="168"/>
      <c r="S66" s="168"/>
      <c r="T66" s="169"/>
      <c r="U66" s="163"/>
      <c r="V66" s="163">
        <f>SUM(V67:V69)</f>
        <v>2.16</v>
      </c>
      <c r="W66" s="163"/>
      <c r="X66" s="163"/>
      <c r="Y66" s="163"/>
      <c r="AG66" t="s">
        <v>110</v>
      </c>
    </row>
    <row r="67" spans="1:60" ht="22.5" outlineLevel="1" x14ac:dyDescent="0.2">
      <c r="A67" s="171">
        <v>23</v>
      </c>
      <c r="B67" s="172" t="s">
        <v>201</v>
      </c>
      <c r="C67" s="187" t="s">
        <v>202</v>
      </c>
      <c r="D67" s="173" t="s">
        <v>166</v>
      </c>
      <c r="E67" s="174">
        <v>10.233029999999999</v>
      </c>
      <c r="F67" s="175"/>
      <c r="G67" s="176">
        <f>ROUND(E67*F67,2)</f>
        <v>0</v>
      </c>
      <c r="H67" s="175"/>
      <c r="I67" s="176">
        <f>ROUND(E67*H67,2)</f>
        <v>0</v>
      </c>
      <c r="J67" s="175"/>
      <c r="K67" s="176">
        <f>ROUND(E67*J67,2)</f>
        <v>0</v>
      </c>
      <c r="L67" s="176">
        <v>21</v>
      </c>
      <c r="M67" s="176">
        <f>G67*(1+L67/100)</f>
        <v>0</v>
      </c>
      <c r="N67" s="174">
        <v>0</v>
      </c>
      <c r="O67" s="174">
        <f>ROUND(E67*N67,2)</f>
        <v>0</v>
      </c>
      <c r="P67" s="174">
        <v>0</v>
      </c>
      <c r="Q67" s="174">
        <f>ROUND(E67*P67,2)</f>
        <v>0</v>
      </c>
      <c r="R67" s="176" t="s">
        <v>172</v>
      </c>
      <c r="S67" s="176" t="s">
        <v>115</v>
      </c>
      <c r="T67" s="177" t="s">
        <v>115</v>
      </c>
      <c r="U67" s="158">
        <v>0.21149999999999999</v>
      </c>
      <c r="V67" s="158">
        <f>ROUND(E67*U67,2)</f>
        <v>2.16</v>
      </c>
      <c r="W67" s="158"/>
      <c r="X67" s="158" t="s">
        <v>203</v>
      </c>
      <c r="Y67" s="158" t="s">
        <v>117</v>
      </c>
      <c r="Z67" s="148"/>
      <c r="AA67" s="148"/>
      <c r="AB67" s="148"/>
      <c r="AC67" s="148"/>
      <c r="AD67" s="148"/>
      <c r="AE67" s="148"/>
      <c r="AF67" s="148"/>
      <c r="AG67" s="148" t="s">
        <v>204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254" t="s">
        <v>205</v>
      </c>
      <c r="D68" s="255"/>
      <c r="E68" s="255"/>
      <c r="F68" s="255"/>
      <c r="G68" s="255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120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256" t="s">
        <v>206</v>
      </c>
      <c r="D69" s="257"/>
      <c r="E69" s="257"/>
      <c r="F69" s="257"/>
      <c r="G69" s="257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130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4" t="s">
        <v>109</v>
      </c>
      <c r="B70" s="165" t="s">
        <v>80</v>
      </c>
      <c r="C70" s="186" t="s">
        <v>27</v>
      </c>
      <c r="D70" s="166"/>
      <c r="E70" s="167"/>
      <c r="F70" s="168"/>
      <c r="G70" s="168">
        <f>SUMIF(AG71:AG72,"&lt;&gt;NOR",G71:G72)</f>
        <v>0</v>
      </c>
      <c r="H70" s="168"/>
      <c r="I70" s="168">
        <f>SUM(I71:I72)</f>
        <v>0</v>
      </c>
      <c r="J70" s="168"/>
      <c r="K70" s="168">
        <f>SUM(K71:K72)</f>
        <v>0</v>
      </c>
      <c r="L70" s="168"/>
      <c r="M70" s="168">
        <f>SUM(M71:M72)</f>
        <v>0</v>
      </c>
      <c r="N70" s="167"/>
      <c r="O70" s="167">
        <f>SUM(O71:O72)</f>
        <v>0</v>
      </c>
      <c r="P70" s="167"/>
      <c r="Q70" s="167">
        <f>SUM(Q71:Q72)</f>
        <v>0</v>
      </c>
      <c r="R70" s="168"/>
      <c r="S70" s="168"/>
      <c r="T70" s="169"/>
      <c r="U70" s="163"/>
      <c r="V70" s="163">
        <f>SUM(V71:V72)</f>
        <v>0</v>
      </c>
      <c r="W70" s="163"/>
      <c r="X70" s="163"/>
      <c r="Y70" s="163"/>
      <c r="AG70" t="s">
        <v>110</v>
      </c>
    </row>
    <row r="71" spans="1:60" outlineLevel="1" x14ac:dyDescent="0.2">
      <c r="A71" s="171">
        <v>24</v>
      </c>
      <c r="B71" s="172" t="s">
        <v>207</v>
      </c>
      <c r="C71" s="187" t="s">
        <v>208</v>
      </c>
      <c r="D71" s="173" t="s">
        <v>209</v>
      </c>
      <c r="E71" s="174">
        <v>1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4">
        <v>0</v>
      </c>
      <c r="O71" s="174">
        <f>ROUND(E71*N71,2)</f>
        <v>0</v>
      </c>
      <c r="P71" s="174">
        <v>0</v>
      </c>
      <c r="Q71" s="174">
        <f>ROUND(E71*P71,2)</f>
        <v>0</v>
      </c>
      <c r="R71" s="176"/>
      <c r="S71" s="176" t="s">
        <v>115</v>
      </c>
      <c r="T71" s="177" t="s">
        <v>182</v>
      </c>
      <c r="U71" s="158">
        <v>0</v>
      </c>
      <c r="V71" s="158">
        <f>ROUND(E71*U71,2)</f>
        <v>0</v>
      </c>
      <c r="W71" s="158"/>
      <c r="X71" s="158" t="s">
        <v>210</v>
      </c>
      <c r="Y71" s="158" t="s">
        <v>117</v>
      </c>
      <c r="Z71" s="148"/>
      <c r="AA71" s="148"/>
      <c r="AB71" s="148"/>
      <c r="AC71" s="148"/>
      <c r="AD71" s="148"/>
      <c r="AE71" s="148"/>
      <c r="AF71" s="148"/>
      <c r="AG71" s="148" t="s">
        <v>211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252" t="s">
        <v>212</v>
      </c>
      <c r="D72" s="253"/>
      <c r="E72" s="253"/>
      <c r="F72" s="253"/>
      <c r="G72" s="253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130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78" t="str">
        <f>C72</f>
        <v>Zaměření a vytýčení stávajících inženýrských sítí v místě stavby z hlediska jejich ochrany při provádění stavby.</v>
      </c>
      <c r="BB72" s="148"/>
      <c r="BC72" s="148"/>
      <c r="BD72" s="148"/>
      <c r="BE72" s="148"/>
      <c r="BF72" s="148"/>
      <c r="BG72" s="148"/>
      <c r="BH72" s="148"/>
    </row>
    <row r="73" spans="1:60" x14ac:dyDescent="0.2">
      <c r="A73" s="164" t="s">
        <v>109</v>
      </c>
      <c r="B73" s="165" t="s">
        <v>81</v>
      </c>
      <c r="C73" s="186" t="s">
        <v>28</v>
      </c>
      <c r="D73" s="166"/>
      <c r="E73" s="167"/>
      <c r="F73" s="168"/>
      <c r="G73" s="168">
        <f>SUMIF(AG74:AG76,"&lt;&gt;NOR",G74:G76)</f>
        <v>0</v>
      </c>
      <c r="H73" s="168"/>
      <c r="I73" s="168">
        <f>SUM(I74:I76)</f>
        <v>0</v>
      </c>
      <c r="J73" s="168"/>
      <c r="K73" s="168">
        <f>SUM(K74:K76)</f>
        <v>0</v>
      </c>
      <c r="L73" s="168"/>
      <c r="M73" s="168">
        <f>SUM(M74:M76)</f>
        <v>0</v>
      </c>
      <c r="N73" s="167"/>
      <c r="O73" s="167">
        <f>SUM(O74:O76)</f>
        <v>0</v>
      </c>
      <c r="P73" s="167"/>
      <c r="Q73" s="167">
        <f>SUM(Q74:Q76)</f>
        <v>0</v>
      </c>
      <c r="R73" s="168"/>
      <c r="S73" s="168"/>
      <c r="T73" s="169"/>
      <c r="U73" s="163"/>
      <c r="V73" s="163">
        <f>SUM(V74:V76)</f>
        <v>0</v>
      </c>
      <c r="W73" s="163"/>
      <c r="X73" s="163"/>
      <c r="Y73" s="163"/>
      <c r="AG73" t="s">
        <v>110</v>
      </c>
    </row>
    <row r="74" spans="1:60" outlineLevel="1" x14ac:dyDescent="0.2">
      <c r="A74" s="179">
        <v>25</v>
      </c>
      <c r="B74" s="180" t="s">
        <v>213</v>
      </c>
      <c r="C74" s="189" t="s">
        <v>214</v>
      </c>
      <c r="D74" s="181" t="s">
        <v>215</v>
      </c>
      <c r="E74" s="182">
        <v>1</v>
      </c>
      <c r="F74" s="183"/>
      <c r="G74" s="184">
        <f>ROUND(E74*F74,2)</f>
        <v>0</v>
      </c>
      <c r="H74" s="183"/>
      <c r="I74" s="184">
        <f>ROUND(E74*H74,2)</f>
        <v>0</v>
      </c>
      <c r="J74" s="183"/>
      <c r="K74" s="184">
        <f>ROUND(E74*J74,2)</f>
        <v>0</v>
      </c>
      <c r="L74" s="184">
        <v>21</v>
      </c>
      <c r="M74" s="184">
        <f>G74*(1+L74/100)</f>
        <v>0</v>
      </c>
      <c r="N74" s="182">
        <v>0</v>
      </c>
      <c r="O74" s="182">
        <f>ROUND(E74*N74,2)</f>
        <v>0</v>
      </c>
      <c r="P74" s="182">
        <v>0</v>
      </c>
      <c r="Q74" s="182">
        <f>ROUND(E74*P74,2)</f>
        <v>0</v>
      </c>
      <c r="R74" s="184"/>
      <c r="S74" s="184" t="s">
        <v>189</v>
      </c>
      <c r="T74" s="185" t="s">
        <v>182</v>
      </c>
      <c r="U74" s="158">
        <v>0</v>
      </c>
      <c r="V74" s="158">
        <f>ROUND(E74*U74,2)</f>
        <v>0</v>
      </c>
      <c r="W74" s="158"/>
      <c r="X74" s="158" t="s">
        <v>216</v>
      </c>
      <c r="Y74" s="158" t="s">
        <v>117</v>
      </c>
      <c r="Z74" s="148"/>
      <c r="AA74" s="148"/>
      <c r="AB74" s="148"/>
      <c r="AC74" s="148"/>
      <c r="AD74" s="148"/>
      <c r="AE74" s="148"/>
      <c r="AF74" s="148"/>
      <c r="AG74" s="148" t="s">
        <v>217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1">
        <v>26</v>
      </c>
      <c r="B75" s="172" t="s">
        <v>218</v>
      </c>
      <c r="C75" s="187" t="s">
        <v>219</v>
      </c>
      <c r="D75" s="173" t="s">
        <v>188</v>
      </c>
      <c r="E75" s="174">
        <v>1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6"/>
      <c r="S75" s="176" t="s">
        <v>115</v>
      </c>
      <c r="T75" s="177" t="s">
        <v>182</v>
      </c>
      <c r="U75" s="158">
        <v>0</v>
      </c>
      <c r="V75" s="158">
        <f>ROUND(E75*U75,2)</f>
        <v>0</v>
      </c>
      <c r="W75" s="158"/>
      <c r="X75" s="158" t="s">
        <v>210</v>
      </c>
      <c r="Y75" s="158" t="s">
        <v>117</v>
      </c>
      <c r="Z75" s="148"/>
      <c r="AA75" s="148"/>
      <c r="AB75" s="148"/>
      <c r="AC75" s="148"/>
      <c r="AD75" s="148"/>
      <c r="AE75" s="148"/>
      <c r="AF75" s="148"/>
      <c r="AG75" s="148" t="s">
        <v>211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2" x14ac:dyDescent="0.2">
      <c r="A76" s="155"/>
      <c r="B76" s="156"/>
      <c r="C76" s="252" t="s">
        <v>220</v>
      </c>
      <c r="D76" s="253"/>
      <c r="E76" s="253"/>
      <c r="F76" s="253"/>
      <c r="G76" s="253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130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78" t="str">
        <f>C76</f>
        <v>Náplň činnosti: technická zpráva, geodetické zaměření objektů stavby v rozsahu a přesnosti dle předpisů investora nebo budoucího správce těchto objektů.</v>
      </c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3"/>
      <c r="B77" s="4"/>
      <c r="C77" s="192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E77">
        <v>12</v>
      </c>
      <c r="AF77">
        <v>21</v>
      </c>
      <c r="AG77" t="s">
        <v>95</v>
      </c>
    </row>
    <row r="78" spans="1:60" x14ac:dyDescent="0.2">
      <c r="A78" s="151"/>
      <c r="B78" s="152" t="s">
        <v>29</v>
      </c>
      <c r="C78" s="193"/>
      <c r="D78" s="153"/>
      <c r="E78" s="154"/>
      <c r="F78" s="154"/>
      <c r="G78" s="170">
        <f>G8+G42+G63+G66+G70+G73</f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f>SUMIF(L7:L76,AE77,G7:G76)</f>
        <v>0</v>
      </c>
      <c r="AF78">
        <f>SUMIF(L7:L76,AF77,G7:G76)</f>
        <v>0</v>
      </c>
      <c r="AG78" t="s">
        <v>221</v>
      </c>
    </row>
    <row r="79" spans="1:60" x14ac:dyDescent="0.2">
      <c r="C79" s="194"/>
      <c r="D79" s="10"/>
      <c r="AG79" t="s">
        <v>222</v>
      </c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3M0fSuaMm48e8H8nRt/VRP8RzKXRnyiIPM7rNt2HslTAEznjTmKAPsAXKaH+n72j5Ou1fgb/khGVRrfaZyqmw==" saltValue="Yvpip/kR8BQ7pDsNhN1GYA==" spinCount="100000" sheet="1" formatRows="0"/>
  <mergeCells count="29">
    <mergeCell ref="C23:G23"/>
    <mergeCell ref="A1:G1"/>
    <mergeCell ref="C2:G2"/>
    <mergeCell ref="C3:G3"/>
    <mergeCell ref="C4:G4"/>
    <mergeCell ref="C10:G10"/>
    <mergeCell ref="C12:G12"/>
    <mergeCell ref="C14:G14"/>
    <mergeCell ref="C15:G15"/>
    <mergeCell ref="C17:G17"/>
    <mergeCell ref="C19:G19"/>
    <mergeCell ref="C21:G21"/>
    <mergeCell ref="C61:G61"/>
    <mergeCell ref="C25:G25"/>
    <mergeCell ref="C27:G27"/>
    <mergeCell ref="C29:G29"/>
    <mergeCell ref="C34:G34"/>
    <mergeCell ref="C35:G35"/>
    <mergeCell ref="C38:G38"/>
    <mergeCell ref="C44:G44"/>
    <mergeCell ref="C46:G46"/>
    <mergeCell ref="C49:G49"/>
    <mergeCell ref="C50:G50"/>
    <mergeCell ref="C51:G51"/>
    <mergeCell ref="C65:G65"/>
    <mergeCell ref="C68:G68"/>
    <mergeCell ref="C69:G69"/>
    <mergeCell ref="C72:G72"/>
    <mergeCell ref="C76:G7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7C6440-EB99-4C1F-841E-227D27802F23}"/>
</file>

<file path=customXml/itemProps2.xml><?xml version="1.0" encoding="utf-8"?>
<ds:datastoreItem xmlns:ds="http://schemas.openxmlformats.org/officeDocument/2006/customXml" ds:itemID="{92890336-A23C-4BA5-B287-4BBA3B7C4FA6}"/>
</file>

<file path=customXml/itemProps3.xml><?xml version="1.0" encoding="utf-8"?>
<ds:datastoreItem xmlns:ds="http://schemas.openxmlformats.org/officeDocument/2006/customXml" ds:itemID="{F1D38452-E8DD-44EF-85AE-1D3B8D434E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D.2 D.2.2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'D.2 D.2.2 Pol'!Názvy_tisku</vt:lpstr>
      <vt:lpstr>oadresa</vt:lpstr>
      <vt:lpstr>Stavba!Objednatel</vt:lpstr>
      <vt:lpstr>Stavba!Objekt</vt:lpstr>
      <vt:lpstr>'D.2 D.2.2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Martin Galuška</cp:lastModifiedBy>
  <cp:lastPrinted>2019-03-19T12:27:02Z</cp:lastPrinted>
  <dcterms:created xsi:type="dcterms:W3CDTF">2009-04-08T07:15:50Z</dcterms:created>
  <dcterms:modified xsi:type="dcterms:W3CDTF">2026-01-19T09:16:54Z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